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9095" windowHeight="8160"/>
  </bookViews>
  <sheets>
    <sheet name="Диаграмма2" sheetId="4" r:id="rId1"/>
    <sheet name="Диаграмма111" sheetId="5" r:id="rId2"/>
    <sheet name="Диаграмма3" sheetId="6" r:id="rId3"/>
    <sheet name="Лист1" sheetId="1" r:id="rId4"/>
    <sheet name="Лист2" sheetId="2" state="hidden" r:id="rId5"/>
    <sheet name="Лист3" sheetId="3" state="hidden" r:id="rId6"/>
  </sheets>
  <calcPr calcId="124519"/>
</workbook>
</file>

<file path=xl/calcChain.xml><?xml version="1.0" encoding="utf-8"?>
<calcChain xmlns="http://schemas.openxmlformats.org/spreadsheetml/2006/main">
  <c r="D102" i="1"/>
  <c r="D103"/>
  <c r="D104"/>
  <c r="D105"/>
  <c r="D106"/>
  <c r="D107"/>
  <c r="D108"/>
  <c r="D109"/>
  <c r="D110"/>
  <c r="D111"/>
  <c r="D112"/>
  <c r="D113"/>
  <c r="D114"/>
  <c r="D115"/>
  <c r="D116"/>
  <c r="D117"/>
  <c r="D101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35"/>
  <c r="B29"/>
  <c r="C70" s="1"/>
  <c r="B26"/>
  <c r="B25"/>
  <c r="B24"/>
  <c r="E101" l="1"/>
  <c r="E116"/>
  <c r="E114"/>
  <c r="E112"/>
  <c r="E110"/>
  <c r="E108"/>
  <c r="E106"/>
  <c r="E104"/>
  <c r="E102"/>
  <c r="E117"/>
  <c r="E115"/>
  <c r="E113"/>
  <c r="E111"/>
  <c r="E109"/>
  <c r="E107"/>
  <c r="E105"/>
  <c r="E103"/>
  <c r="E70"/>
  <c r="D70"/>
  <c r="B31"/>
  <c r="C87"/>
  <c r="C85"/>
  <c r="C83"/>
  <c r="C81"/>
  <c r="C79"/>
  <c r="C77"/>
  <c r="C75"/>
  <c r="C73"/>
  <c r="C71"/>
  <c r="C69"/>
  <c r="B30"/>
  <c r="C68"/>
  <c r="C86"/>
  <c r="C84"/>
  <c r="C82"/>
  <c r="C80"/>
  <c r="C78"/>
  <c r="C76"/>
  <c r="C74"/>
  <c r="C72"/>
  <c r="E72" l="1"/>
  <c r="D72"/>
  <c r="E76"/>
  <c r="D76"/>
  <c r="E80"/>
  <c r="D80"/>
  <c r="E84"/>
  <c r="D84"/>
  <c r="E68"/>
  <c r="D68"/>
  <c r="D69"/>
  <c r="E69"/>
  <c r="D73"/>
  <c r="E73"/>
  <c r="D77"/>
  <c r="E77"/>
  <c r="D81"/>
  <c r="E81"/>
  <c r="D85"/>
  <c r="E85"/>
  <c r="E74"/>
  <c r="D74"/>
  <c r="E78"/>
  <c r="D78"/>
  <c r="E82"/>
  <c r="D82"/>
  <c r="E86"/>
  <c r="D86"/>
  <c r="D71"/>
  <c r="E71"/>
  <c r="D75"/>
  <c r="E75"/>
  <c r="D79"/>
  <c r="E79"/>
  <c r="D83"/>
  <c r="E83"/>
  <c r="D87"/>
  <c r="E87"/>
  <c r="E88" l="1"/>
  <c r="D88"/>
  <c r="D90" s="1"/>
  <c r="D91" l="1"/>
</calcChain>
</file>

<file path=xl/sharedStrings.xml><?xml version="1.0" encoding="utf-8"?>
<sst xmlns="http://schemas.openxmlformats.org/spreadsheetml/2006/main" count="50" uniqueCount="44">
  <si>
    <t>Вариант 22</t>
  </si>
  <si>
    <t>1 пункт</t>
  </si>
  <si>
    <t>Гидрограф среденегодовых расходов за 20 лет</t>
  </si>
  <si>
    <t>Qmax</t>
  </si>
  <si>
    <t>Qmin</t>
  </si>
  <si>
    <t>м**3/с</t>
  </si>
  <si>
    <t>W</t>
  </si>
  <si>
    <t>м**3</t>
  </si>
  <si>
    <t>км**3</t>
  </si>
  <si>
    <r>
      <t>Q</t>
    </r>
    <r>
      <rPr>
        <sz val="11"/>
        <color theme="1"/>
        <rFont val="Calibri"/>
        <family val="2"/>
        <charset val="204"/>
      </rPr>
      <t>_</t>
    </r>
  </si>
  <si>
    <t>2 пункт</t>
  </si>
  <si>
    <t>N</t>
  </si>
  <si>
    <t>Q, м**3/с</t>
  </si>
  <si>
    <t>Р %</t>
  </si>
  <si>
    <t>3 пункт</t>
  </si>
  <si>
    <t>Qгод/Q_</t>
  </si>
  <si>
    <t>(ki-1)**2, o.e.</t>
  </si>
  <si>
    <t xml:space="preserve">сумма </t>
  </si>
  <si>
    <t>сv</t>
  </si>
  <si>
    <t>cs</t>
  </si>
  <si>
    <t>A=2,1</t>
  </si>
  <si>
    <t>4 пункт</t>
  </si>
  <si>
    <t>P,%</t>
  </si>
  <si>
    <t>cv=0,2 o.e.</t>
  </si>
  <si>
    <t>cv=0,3 o.e.</t>
  </si>
  <si>
    <t>cv=0,21 o.e.</t>
  </si>
  <si>
    <t>o.e.</t>
  </si>
  <si>
    <t>(ki-1)**3 ,o.e.</t>
  </si>
  <si>
    <t>Qтеор ,м**3/с</t>
  </si>
  <si>
    <t xml:space="preserve">Расчет теоретической кривой обеспеченности </t>
  </si>
  <si>
    <t>Расчет коэфициентов cv и cs</t>
  </si>
  <si>
    <t>Расчет ЭКО</t>
  </si>
  <si>
    <t>Вывод:</t>
  </si>
  <si>
    <t>из этого можно сделать выбор, что модель выбрана правильно.</t>
  </si>
  <si>
    <t>Эмпирическая кричая обеспеченности проактически совпадает с теоретической кривой обеспеченности,</t>
  </si>
  <si>
    <t>5 пункт</t>
  </si>
  <si>
    <t>Диапазоны расходов для</t>
  </si>
  <si>
    <t>маловодных</t>
  </si>
  <si>
    <t>средневодных</t>
  </si>
  <si>
    <t>многоводных</t>
  </si>
  <si>
    <t>лет</t>
  </si>
  <si>
    <t>80-90</t>
  </si>
  <si>
    <t>50-60</t>
  </si>
  <si>
    <t>1 0-15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</si>
</sst>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Border="1"/>
    <xf numFmtId="2" fontId="0" fillId="0" borderId="0" xfId="0" applyNumberFormat="1"/>
    <xf numFmtId="0" fontId="0" fillId="0" borderId="2" xfId="0" applyBorder="1"/>
    <xf numFmtId="2" fontId="0" fillId="0" borderId="2" xfId="0" applyNumberFormat="1" applyBorder="1"/>
    <xf numFmtId="0" fontId="0" fillId="0" borderId="3" xfId="0" applyBorder="1"/>
    <xf numFmtId="0" fontId="0" fillId="0" borderId="4" xfId="0" applyBorder="1"/>
    <xf numFmtId="2" fontId="0" fillId="0" borderId="5" xfId="0" applyNumberFormat="1" applyBorder="1"/>
    <xf numFmtId="0" fontId="0" fillId="0" borderId="6" xfId="0" applyBorder="1"/>
    <xf numFmtId="2" fontId="0" fillId="0" borderId="7" xfId="0" applyNumberFormat="1" applyBorder="1"/>
    <xf numFmtId="0" fontId="0" fillId="0" borderId="8" xfId="0" applyBorder="1"/>
    <xf numFmtId="0" fontId="0" fillId="0" borderId="7" xfId="0" applyBorder="1"/>
    <xf numFmtId="0" fontId="0" fillId="0" borderId="2" xfId="0" applyFill="1" applyBorder="1"/>
    <xf numFmtId="2" fontId="0" fillId="0" borderId="0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3.xml"/><Relationship Id="rId7" Type="http://schemas.openxmlformats.org/officeDocument/2006/relationships/theme" Target="theme/theme1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5" Type="http://schemas.openxmlformats.org/officeDocument/2006/relationships/worksheet" Target="worksheets/sheet2.xml"/><Relationship Id="rId10" Type="http://schemas.openxmlformats.org/officeDocument/2006/relationships/calcChain" Target="calcChain.xml"/><Relationship Id="rId4" Type="http://schemas.openxmlformats.org/officeDocument/2006/relationships/worksheet" Target="worksheets/sheet1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layout/>
    </c:title>
    <c:plotArea>
      <c:layout>
        <c:manualLayout>
          <c:layoutTarget val="inner"/>
          <c:xMode val="edge"/>
          <c:yMode val="edge"/>
          <c:x val="0.14122192332813036"/>
          <c:y val="6.391962024786145E-2"/>
          <c:w val="0.69718657042869647"/>
          <c:h val="0.79822506561679785"/>
        </c:manualLayout>
      </c:layout>
      <c:scatterChart>
        <c:scatterStyle val="lineMarker"/>
        <c:ser>
          <c:idx val="0"/>
          <c:order val="0"/>
          <c:tx>
            <c:v>Эмпирическая кривая обеспеченности</c:v>
          </c:tx>
          <c:spPr>
            <a:ln w="28575">
              <a:noFill/>
            </a:ln>
          </c:spPr>
          <c:xVal>
            <c:numRef>
              <c:f>Лист1!$C$35:$C$54</c:f>
              <c:numCache>
                <c:formatCode>0.00</c:formatCode>
                <c:ptCount val="20"/>
                <c:pt idx="0">
                  <c:v>4.7619047619047619</c:v>
                </c:pt>
                <c:pt idx="1">
                  <c:v>9.5238095238095237</c:v>
                </c:pt>
                <c:pt idx="2">
                  <c:v>14.285714285714285</c:v>
                </c:pt>
                <c:pt idx="3">
                  <c:v>19.047619047619047</c:v>
                </c:pt>
                <c:pt idx="4">
                  <c:v>23.809523809523807</c:v>
                </c:pt>
                <c:pt idx="5">
                  <c:v>28.571428571428569</c:v>
                </c:pt>
                <c:pt idx="6">
                  <c:v>33.333333333333329</c:v>
                </c:pt>
                <c:pt idx="7">
                  <c:v>38.095238095238095</c:v>
                </c:pt>
                <c:pt idx="8">
                  <c:v>42.857142857142854</c:v>
                </c:pt>
                <c:pt idx="9">
                  <c:v>47.619047619047613</c:v>
                </c:pt>
                <c:pt idx="10">
                  <c:v>52.380952380952387</c:v>
                </c:pt>
                <c:pt idx="11">
                  <c:v>57.142857142857139</c:v>
                </c:pt>
                <c:pt idx="12">
                  <c:v>61.904761904761905</c:v>
                </c:pt>
                <c:pt idx="13">
                  <c:v>66.666666666666657</c:v>
                </c:pt>
                <c:pt idx="14">
                  <c:v>71.428571428571431</c:v>
                </c:pt>
                <c:pt idx="15">
                  <c:v>76.19047619047619</c:v>
                </c:pt>
                <c:pt idx="16">
                  <c:v>80.952380952380949</c:v>
                </c:pt>
                <c:pt idx="17">
                  <c:v>85.714285714285708</c:v>
                </c:pt>
                <c:pt idx="18">
                  <c:v>90.476190476190482</c:v>
                </c:pt>
                <c:pt idx="19">
                  <c:v>95.238095238095227</c:v>
                </c:pt>
              </c:numCache>
            </c:numRef>
          </c:xVal>
          <c:yVal>
            <c:numRef>
              <c:f>Лист1!$B$35:$B$54</c:f>
              <c:numCache>
                <c:formatCode>General</c:formatCode>
                <c:ptCount val="20"/>
                <c:pt idx="0">
                  <c:v>2370</c:v>
                </c:pt>
                <c:pt idx="1">
                  <c:v>2210</c:v>
                </c:pt>
                <c:pt idx="2">
                  <c:v>2200</c:v>
                </c:pt>
                <c:pt idx="3">
                  <c:v>2160</c:v>
                </c:pt>
                <c:pt idx="4">
                  <c:v>2160</c:v>
                </c:pt>
                <c:pt idx="5">
                  <c:v>2040</c:v>
                </c:pt>
                <c:pt idx="6">
                  <c:v>2000</c:v>
                </c:pt>
                <c:pt idx="7">
                  <c:v>1900</c:v>
                </c:pt>
                <c:pt idx="8">
                  <c:v>1850</c:v>
                </c:pt>
                <c:pt idx="9">
                  <c:v>1840</c:v>
                </c:pt>
                <c:pt idx="10">
                  <c:v>1820</c:v>
                </c:pt>
                <c:pt idx="11">
                  <c:v>1710</c:v>
                </c:pt>
                <c:pt idx="12">
                  <c:v>1700</c:v>
                </c:pt>
                <c:pt idx="13">
                  <c:v>1680</c:v>
                </c:pt>
                <c:pt idx="14">
                  <c:v>1680</c:v>
                </c:pt>
                <c:pt idx="15">
                  <c:v>1480</c:v>
                </c:pt>
                <c:pt idx="16">
                  <c:v>1360</c:v>
                </c:pt>
                <c:pt idx="17">
                  <c:v>1250</c:v>
                </c:pt>
                <c:pt idx="18">
                  <c:v>1230</c:v>
                </c:pt>
                <c:pt idx="19">
                  <c:v>1020</c:v>
                </c:pt>
              </c:numCache>
            </c:numRef>
          </c:yVal>
        </c:ser>
        <c:axId val="90815104"/>
        <c:axId val="94826880"/>
      </c:scatterChart>
      <c:valAx>
        <c:axId val="90815104"/>
        <c:scaling>
          <c:orientation val="minMax"/>
        </c:scaling>
        <c:axPos val="b"/>
        <c:numFmt formatCode="0.00" sourceLinked="1"/>
        <c:tickLblPos val="nextTo"/>
        <c:crossAx val="94826880"/>
        <c:crosses val="autoZero"/>
        <c:crossBetween val="midCat"/>
        <c:majorUnit val="10"/>
      </c:valAx>
      <c:valAx>
        <c:axId val="94826880"/>
        <c:scaling>
          <c:orientation val="minMax"/>
        </c:scaling>
        <c:axPos val="l"/>
        <c:majorGridlines/>
        <c:numFmt formatCode="General" sourceLinked="1"/>
        <c:tickLblPos val="nextTo"/>
        <c:crossAx val="90815104"/>
        <c:crosses val="autoZero"/>
        <c:crossBetween val="midCat"/>
        <c:majorUnit val="100"/>
      </c:valAx>
    </c:plotArea>
    <c:plotVisOnly val="1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5.5357098906645197E-2"/>
          <c:y val="5.8636303669619715E-2"/>
          <c:w val="0.87019860389267367"/>
          <c:h val="0.87359191102840994"/>
        </c:manualLayout>
      </c:layout>
      <c:barChart>
        <c:barDir val="col"/>
        <c:grouping val="clustered"/>
        <c:ser>
          <c:idx val="0"/>
          <c:order val="0"/>
          <c:val>
            <c:numRef>
              <c:f>Лист1!$A$2:$A$21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val>
        </c:ser>
        <c:ser>
          <c:idx val="1"/>
          <c:order val="1"/>
          <c:spPr>
            <a:ln>
              <a:solidFill>
                <a:sysClr val="window" lastClr="FFFFFF"/>
              </a:solidFill>
            </a:ln>
          </c:spPr>
          <c:val>
            <c:numRef>
              <c:f>Лист1!$B$2:$B$21</c:f>
              <c:numCache>
                <c:formatCode>General</c:formatCode>
                <c:ptCount val="20"/>
                <c:pt idx="0">
                  <c:v>1820</c:v>
                </c:pt>
                <c:pt idx="1">
                  <c:v>2040</c:v>
                </c:pt>
                <c:pt idx="2">
                  <c:v>1850</c:v>
                </c:pt>
                <c:pt idx="3">
                  <c:v>1250</c:v>
                </c:pt>
                <c:pt idx="4">
                  <c:v>1230</c:v>
                </c:pt>
                <c:pt idx="5">
                  <c:v>2370</c:v>
                </c:pt>
                <c:pt idx="6">
                  <c:v>1700</c:v>
                </c:pt>
                <c:pt idx="7">
                  <c:v>2000</c:v>
                </c:pt>
                <c:pt idx="8">
                  <c:v>2160</c:v>
                </c:pt>
                <c:pt idx="9">
                  <c:v>1680</c:v>
                </c:pt>
                <c:pt idx="10">
                  <c:v>2160</c:v>
                </c:pt>
                <c:pt idx="11">
                  <c:v>1710</c:v>
                </c:pt>
                <c:pt idx="12">
                  <c:v>1480</c:v>
                </c:pt>
                <c:pt idx="13">
                  <c:v>1840</c:v>
                </c:pt>
                <c:pt idx="14">
                  <c:v>2210</c:v>
                </c:pt>
                <c:pt idx="15">
                  <c:v>2200</c:v>
                </c:pt>
                <c:pt idx="16">
                  <c:v>1680</c:v>
                </c:pt>
                <c:pt idx="17">
                  <c:v>1360</c:v>
                </c:pt>
                <c:pt idx="18">
                  <c:v>1900</c:v>
                </c:pt>
                <c:pt idx="19">
                  <c:v>1020</c:v>
                </c:pt>
              </c:numCache>
            </c:numRef>
          </c:val>
        </c:ser>
        <c:gapWidth val="0"/>
        <c:overlap val="100"/>
        <c:axId val="78840576"/>
        <c:axId val="78842112"/>
      </c:barChart>
      <c:catAx>
        <c:axId val="78840576"/>
        <c:scaling>
          <c:orientation val="minMax"/>
        </c:scaling>
        <c:axPos val="b"/>
        <c:tickLblPos val="nextTo"/>
        <c:crossAx val="78842112"/>
        <c:crosses val="autoZero"/>
        <c:auto val="1"/>
        <c:lblAlgn val="ctr"/>
        <c:lblOffset val="100"/>
      </c:catAx>
      <c:valAx>
        <c:axId val="78842112"/>
        <c:scaling>
          <c:orientation val="minMax"/>
        </c:scaling>
        <c:axPos val="l"/>
        <c:majorGridlines/>
        <c:numFmt formatCode="General" sourceLinked="1"/>
        <c:tickLblPos val="nextTo"/>
        <c:crossAx val="78840576"/>
        <c:crosses val="autoZero"/>
        <c:crossBetween val="between"/>
        <c:majorUnit val="100"/>
      </c:valAx>
    </c:plotArea>
    <c:legend>
      <c:legendPos val="r"/>
      <c:layout/>
    </c:legend>
    <c:plotVisOnly val="1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0.15479693849047629"/>
          <c:y val="6.8809456410502415E-2"/>
          <c:w val="0.69718657042869669"/>
          <c:h val="0.79822506561679785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gradFill>
                <a:gsLst>
                  <a:gs pos="0">
                    <a:srgbClr val="C00000"/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tx1"/>
                </a:solidFill>
              </a:ln>
            </c:spPr>
          </c:marker>
          <c:xVal>
            <c:numRef>
              <c:f>Лист1!$C$35:$C$54</c:f>
              <c:numCache>
                <c:formatCode>0.00</c:formatCode>
                <c:ptCount val="20"/>
                <c:pt idx="0">
                  <c:v>4.7619047619047619</c:v>
                </c:pt>
                <c:pt idx="1">
                  <c:v>9.5238095238095237</c:v>
                </c:pt>
                <c:pt idx="2">
                  <c:v>14.285714285714285</c:v>
                </c:pt>
                <c:pt idx="3">
                  <c:v>19.047619047619047</c:v>
                </c:pt>
                <c:pt idx="4">
                  <c:v>23.809523809523807</c:v>
                </c:pt>
                <c:pt idx="5">
                  <c:v>28.571428571428569</c:v>
                </c:pt>
                <c:pt idx="6">
                  <c:v>33.333333333333329</c:v>
                </c:pt>
                <c:pt idx="7">
                  <c:v>38.095238095238095</c:v>
                </c:pt>
                <c:pt idx="8">
                  <c:v>42.857142857142854</c:v>
                </c:pt>
                <c:pt idx="9">
                  <c:v>47.619047619047613</c:v>
                </c:pt>
                <c:pt idx="10">
                  <c:v>52.380952380952387</c:v>
                </c:pt>
                <c:pt idx="11">
                  <c:v>57.142857142857139</c:v>
                </c:pt>
                <c:pt idx="12">
                  <c:v>61.904761904761905</c:v>
                </c:pt>
                <c:pt idx="13">
                  <c:v>66.666666666666657</c:v>
                </c:pt>
                <c:pt idx="14">
                  <c:v>71.428571428571431</c:v>
                </c:pt>
                <c:pt idx="15">
                  <c:v>76.19047619047619</c:v>
                </c:pt>
                <c:pt idx="16">
                  <c:v>80.952380952380949</c:v>
                </c:pt>
                <c:pt idx="17">
                  <c:v>85.714285714285708</c:v>
                </c:pt>
                <c:pt idx="18">
                  <c:v>90.476190476190482</c:v>
                </c:pt>
                <c:pt idx="19">
                  <c:v>95.238095238095227</c:v>
                </c:pt>
              </c:numCache>
            </c:numRef>
          </c:xVal>
          <c:yVal>
            <c:numRef>
              <c:f>Лист1!$B$35:$B$54</c:f>
              <c:numCache>
                <c:formatCode>General</c:formatCode>
                <c:ptCount val="20"/>
                <c:pt idx="0">
                  <c:v>2370</c:v>
                </c:pt>
                <c:pt idx="1">
                  <c:v>2210</c:v>
                </c:pt>
                <c:pt idx="2">
                  <c:v>2200</c:v>
                </c:pt>
                <c:pt idx="3">
                  <c:v>2160</c:v>
                </c:pt>
                <c:pt idx="4">
                  <c:v>2160</c:v>
                </c:pt>
                <c:pt idx="5">
                  <c:v>2040</c:v>
                </c:pt>
                <c:pt idx="6">
                  <c:v>2000</c:v>
                </c:pt>
                <c:pt idx="7">
                  <c:v>1900</c:v>
                </c:pt>
                <c:pt idx="8">
                  <c:v>1850</c:v>
                </c:pt>
                <c:pt idx="9">
                  <c:v>1840</c:v>
                </c:pt>
                <c:pt idx="10">
                  <c:v>1820</c:v>
                </c:pt>
                <c:pt idx="11">
                  <c:v>1710</c:v>
                </c:pt>
                <c:pt idx="12">
                  <c:v>1700</c:v>
                </c:pt>
                <c:pt idx="13">
                  <c:v>1680</c:v>
                </c:pt>
                <c:pt idx="14">
                  <c:v>1680</c:v>
                </c:pt>
                <c:pt idx="15">
                  <c:v>1480</c:v>
                </c:pt>
                <c:pt idx="16">
                  <c:v>1360</c:v>
                </c:pt>
                <c:pt idx="17">
                  <c:v>1250</c:v>
                </c:pt>
                <c:pt idx="18">
                  <c:v>1230</c:v>
                </c:pt>
                <c:pt idx="19">
                  <c:v>1020</c:v>
                </c:pt>
              </c:numCache>
            </c:numRef>
          </c:yVal>
        </c:ser>
        <c:ser>
          <c:idx val="1"/>
          <c:order val="1"/>
          <c:tx>
            <c:v>2</c:v>
          </c:tx>
          <c:spPr>
            <a:ln w="28575">
              <a:noFill/>
            </a:ln>
          </c:spPr>
          <c:marker>
            <c:symbol val="circle"/>
            <c:size val="5"/>
          </c:marker>
          <c:xVal>
            <c:numRef>
              <c:f>Лист1!$A$101:$A$117</c:f>
              <c:numCache>
                <c:formatCode>General</c:formatCode>
                <c:ptCount val="17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10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40</c:v>
                </c:pt>
                <c:pt idx="8">
                  <c:v>50</c:v>
                </c:pt>
                <c:pt idx="9">
                  <c:v>60</c:v>
                </c:pt>
                <c:pt idx="10">
                  <c:v>70</c:v>
                </c:pt>
                <c:pt idx="11">
                  <c:v>75</c:v>
                </c:pt>
                <c:pt idx="12">
                  <c:v>80</c:v>
                </c:pt>
                <c:pt idx="13">
                  <c:v>90</c:v>
                </c:pt>
                <c:pt idx="14">
                  <c:v>95</c:v>
                </c:pt>
                <c:pt idx="15">
                  <c:v>97</c:v>
                </c:pt>
                <c:pt idx="16">
                  <c:v>99</c:v>
                </c:pt>
              </c:numCache>
            </c:numRef>
          </c:xVal>
          <c:yVal>
            <c:numRef>
              <c:f>Лист1!$E$101:$E$117</c:f>
              <c:numCache>
                <c:formatCode>General</c:formatCode>
                <c:ptCount val="17"/>
                <c:pt idx="0">
                  <c:v>2763.65</c:v>
                </c:pt>
                <c:pt idx="1">
                  <c:v>2555.0389999999998</c:v>
                </c:pt>
                <c:pt idx="2">
                  <c:v>2440.9270000000001</c:v>
                </c:pt>
                <c:pt idx="3">
                  <c:v>2271.5419999999999</c:v>
                </c:pt>
                <c:pt idx="4">
                  <c:v>2082.5439999999999</c:v>
                </c:pt>
                <c:pt idx="5">
                  <c:v>2023.7049999999997</c:v>
                </c:pt>
                <c:pt idx="6">
                  <c:v>1950.6020000000001</c:v>
                </c:pt>
                <c:pt idx="7">
                  <c:v>1856.1029999999998</c:v>
                </c:pt>
                <c:pt idx="8">
                  <c:v>1761.604</c:v>
                </c:pt>
                <c:pt idx="9">
                  <c:v>1668.8879999999999</c:v>
                </c:pt>
                <c:pt idx="10">
                  <c:v>1574.3890000000001</c:v>
                </c:pt>
                <c:pt idx="11">
                  <c:v>1519.116</c:v>
                </c:pt>
                <c:pt idx="12">
                  <c:v>1465.626</c:v>
                </c:pt>
                <c:pt idx="13">
                  <c:v>1317.6369999999999</c:v>
                </c:pt>
                <c:pt idx="14">
                  <c:v>1223.1379999999999</c:v>
                </c:pt>
                <c:pt idx="15">
                  <c:v>1151.818</c:v>
                </c:pt>
                <c:pt idx="16">
                  <c:v>1025.2249999999999</c:v>
                </c:pt>
              </c:numCache>
            </c:numRef>
          </c:yVal>
        </c:ser>
        <c:axId val="87969792"/>
        <c:axId val="87971328"/>
      </c:scatterChart>
      <c:valAx>
        <c:axId val="87969792"/>
        <c:scaling>
          <c:orientation val="minMax"/>
          <c:max val="100"/>
        </c:scaling>
        <c:axPos val="b"/>
        <c:numFmt formatCode="0.00" sourceLinked="1"/>
        <c:tickLblPos val="nextTo"/>
        <c:crossAx val="87971328"/>
        <c:crosses val="autoZero"/>
        <c:crossBetween val="midCat"/>
      </c:valAx>
      <c:valAx>
        <c:axId val="87971328"/>
        <c:scaling>
          <c:orientation val="minMax"/>
        </c:scaling>
        <c:axPos val="l"/>
        <c:majorGridlines/>
        <c:numFmt formatCode="General" sourceLinked="1"/>
        <c:tickLblPos val="nextTo"/>
        <c:crossAx val="87969792"/>
        <c:crosses val="autoZero"/>
        <c:crossBetween val="midCat"/>
        <c:majorUnit val="100"/>
      </c:valAx>
    </c:plotArea>
    <c:legend>
      <c:legendPos val="r"/>
      <c:layout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82" workbookViewId="0" zoomToFit="1"/>
  </sheetViews>
  <pageMargins left="0.7" right="0.7" top="0.75" bottom="0.75" header="0.3" footer="0.3"/>
  <pageSetup paperSize="9" orientation="landscape" verticalDpi="0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2" workbookViewId="0" zoomToFit="1"/>
  </sheetViews>
  <pageMargins left="0.7" right="0.7" top="0.75" bottom="0.75" header="0.3" footer="0.3"/>
  <pageSetup paperSize="9" orientation="landscape" verticalDpi="0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2" workbookViewId="0" zoomToFit="1"/>
  </sheetViews>
  <pageMargins left="0.7" right="0.7" top="0.75" bottom="0.75" header="0.3" footer="0.3"/>
  <pageSetup paperSize="9" orientation="landscape" verticalDpi="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34847" y="0"/>
    <xdr:ext cx="9304299" cy="6086707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4299" cy="6086707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23232"/>
    <xdr:ext cx="9304299" cy="6086707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30"/>
  <sheetViews>
    <sheetView topLeftCell="A109" workbookViewId="0">
      <selection activeCell="G114" sqref="G114"/>
    </sheetView>
  </sheetViews>
  <sheetFormatPr defaultRowHeight="15"/>
  <cols>
    <col min="2" max="2" width="19.85546875" customWidth="1"/>
    <col min="3" max="3" width="11.140625" customWidth="1"/>
    <col min="4" max="4" width="13.140625" customWidth="1"/>
    <col min="5" max="5" width="14.5703125" customWidth="1"/>
  </cols>
  <sheetData>
    <row r="1" spans="1:2" ht="15.75" thickBot="1">
      <c r="A1" t="s">
        <v>0</v>
      </c>
    </row>
    <row r="2" spans="1:2" ht="16.5" thickTop="1" thickBot="1">
      <c r="A2" s="1">
        <v>1</v>
      </c>
      <c r="B2" s="1">
        <v>1820</v>
      </c>
    </row>
    <row r="3" spans="1:2" ht="16.5" thickTop="1" thickBot="1">
      <c r="A3" s="1">
        <v>2</v>
      </c>
      <c r="B3" s="1">
        <v>2040</v>
      </c>
    </row>
    <row r="4" spans="1:2" ht="16.5" thickTop="1" thickBot="1">
      <c r="A4" s="1">
        <v>3</v>
      </c>
      <c r="B4" s="1">
        <v>1850</v>
      </c>
    </row>
    <row r="5" spans="1:2" ht="16.5" thickTop="1" thickBot="1">
      <c r="A5" s="1">
        <v>4</v>
      </c>
      <c r="B5" s="1">
        <v>1250</v>
      </c>
    </row>
    <row r="6" spans="1:2" ht="16.5" thickTop="1" thickBot="1">
      <c r="A6" s="1">
        <v>5</v>
      </c>
      <c r="B6" s="1">
        <v>1230</v>
      </c>
    </row>
    <row r="7" spans="1:2" ht="16.5" thickTop="1" thickBot="1">
      <c r="A7" s="1">
        <v>6</v>
      </c>
      <c r="B7" s="1">
        <v>2370</v>
      </c>
    </row>
    <row r="8" spans="1:2" ht="16.5" thickTop="1" thickBot="1">
      <c r="A8" s="1">
        <v>7</v>
      </c>
      <c r="B8" s="1">
        <v>1700</v>
      </c>
    </row>
    <row r="9" spans="1:2" ht="16.5" thickTop="1" thickBot="1">
      <c r="A9" s="1">
        <v>8</v>
      </c>
      <c r="B9" s="1">
        <v>2000</v>
      </c>
    </row>
    <row r="10" spans="1:2" ht="16.5" thickTop="1" thickBot="1">
      <c r="A10" s="1">
        <v>9</v>
      </c>
      <c r="B10" s="1">
        <v>2160</v>
      </c>
    </row>
    <row r="11" spans="1:2" ht="16.5" thickTop="1" thickBot="1">
      <c r="A11" s="1">
        <v>10</v>
      </c>
      <c r="B11" s="1">
        <v>1680</v>
      </c>
    </row>
    <row r="12" spans="1:2" ht="16.5" thickTop="1" thickBot="1">
      <c r="A12" s="1">
        <v>11</v>
      </c>
      <c r="B12" s="1">
        <v>2160</v>
      </c>
    </row>
    <row r="13" spans="1:2" ht="16.5" thickTop="1" thickBot="1">
      <c r="A13" s="1">
        <v>12</v>
      </c>
      <c r="B13" s="1">
        <v>1710</v>
      </c>
    </row>
    <row r="14" spans="1:2" ht="16.5" thickTop="1" thickBot="1">
      <c r="A14" s="1">
        <v>13</v>
      </c>
      <c r="B14" s="1">
        <v>1480</v>
      </c>
    </row>
    <row r="15" spans="1:2" ht="16.5" thickTop="1" thickBot="1">
      <c r="A15" s="1">
        <v>14</v>
      </c>
      <c r="B15" s="1">
        <v>1840</v>
      </c>
    </row>
    <row r="16" spans="1:2" ht="16.5" thickTop="1" thickBot="1">
      <c r="A16" s="1">
        <v>15</v>
      </c>
      <c r="B16" s="1">
        <v>2210</v>
      </c>
    </row>
    <row r="17" spans="1:4" ht="16.5" thickTop="1" thickBot="1">
      <c r="A17" s="1">
        <v>16</v>
      </c>
      <c r="B17" s="1">
        <v>2200</v>
      </c>
    </row>
    <row r="18" spans="1:4" ht="16.5" thickTop="1" thickBot="1">
      <c r="A18" s="1">
        <v>17</v>
      </c>
      <c r="B18" s="1">
        <v>1680</v>
      </c>
    </row>
    <row r="19" spans="1:4" ht="16.5" thickTop="1" thickBot="1">
      <c r="A19" s="1">
        <v>18</v>
      </c>
      <c r="B19" s="1">
        <v>1360</v>
      </c>
    </row>
    <row r="20" spans="1:4" ht="16.5" thickTop="1" thickBot="1">
      <c r="A20" s="1">
        <v>19</v>
      </c>
      <c r="B20" s="1">
        <v>1900</v>
      </c>
    </row>
    <row r="21" spans="1:4" ht="16.5" thickTop="1" thickBot="1">
      <c r="A21" s="1">
        <v>20</v>
      </c>
      <c r="B21" s="1">
        <v>1020</v>
      </c>
    </row>
    <row r="22" spans="1:4" ht="15.75" thickTop="1">
      <c r="A22" s="2" t="s">
        <v>1</v>
      </c>
    </row>
    <row r="23" spans="1:4">
      <c r="A23" s="2" t="s">
        <v>2</v>
      </c>
      <c r="B23" s="2"/>
      <c r="C23" s="2"/>
      <c r="D23" s="2"/>
    </row>
    <row r="24" spans="1:4">
      <c r="A24" t="s">
        <v>3</v>
      </c>
      <c r="B24">
        <f>MAX(B2:B21)</f>
        <v>2370</v>
      </c>
      <c r="C24" t="s">
        <v>5</v>
      </c>
    </row>
    <row r="25" spans="1:4">
      <c r="A25" t="s">
        <v>4</v>
      </c>
      <c r="B25">
        <f>MIN(B2:B21)</f>
        <v>1020</v>
      </c>
      <c r="C25" t="s">
        <v>5</v>
      </c>
    </row>
    <row r="26" spans="1:4">
      <c r="A26" t="s">
        <v>6</v>
      </c>
      <c r="B26" s="4">
        <f>SUM(B2:B21)*31536000</f>
        <v>1124573760000</v>
      </c>
      <c r="C26" t="s">
        <v>7</v>
      </c>
    </row>
    <row r="27" spans="1:4">
      <c r="B27">
        <v>1124573.76</v>
      </c>
      <c r="C27" t="s">
        <v>8</v>
      </c>
    </row>
    <row r="29" spans="1:4">
      <c r="A29" t="s">
        <v>9</v>
      </c>
      <c r="B29">
        <f>SUM(B2:B21)/20</f>
        <v>1783</v>
      </c>
      <c r="C29" t="s">
        <v>5</v>
      </c>
    </row>
    <row r="30" spans="1:4">
      <c r="B30">
        <f>1.1*B29</f>
        <v>1961.3000000000002</v>
      </c>
    </row>
    <row r="31" spans="1:4">
      <c r="B31">
        <f>0.9*B29</f>
        <v>1604.7</v>
      </c>
    </row>
    <row r="32" spans="1:4">
      <c r="A32" t="s">
        <v>10</v>
      </c>
    </row>
    <row r="33" spans="1:11">
      <c r="B33" t="s">
        <v>31</v>
      </c>
    </row>
    <row r="34" spans="1:11">
      <c r="A34" s="5" t="s">
        <v>11</v>
      </c>
      <c r="B34" s="5" t="s">
        <v>12</v>
      </c>
      <c r="C34" s="5" t="s">
        <v>13</v>
      </c>
    </row>
    <row r="35" spans="1:11">
      <c r="A35" s="5">
        <v>1</v>
      </c>
      <c r="B35" s="5">
        <v>2370</v>
      </c>
      <c r="C35" s="6">
        <f>A35/21*100</f>
        <v>4.7619047619047619</v>
      </c>
    </row>
    <row r="36" spans="1:11">
      <c r="A36" s="5">
        <v>2</v>
      </c>
      <c r="B36" s="5">
        <v>2210</v>
      </c>
      <c r="C36" s="6">
        <f t="shared" ref="C36:C54" si="0">A36/21*100</f>
        <v>9.5238095238095237</v>
      </c>
    </row>
    <row r="37" spans="1:11">
      <c r="A37" s="5">
        <v>3</v>
      </c>
      <c r="B37" s="5">
        <v>2200</v>
      </c>
      <c r="C37" s="6">
        <f t="shared" si="0"/>
        <v>14.285714285714285</v>
      </c>
    </row>
    <row r="38" spans="1:11">
      <c r="A38" s="5">
        <v>4</v>
      </c>
      <c r="B38" s="5">
        <v>2160</v>
      </c>
      <c r="C38" s="6">
        <f t="shared" si="0"/>
        <v>19.047619047619047</v>
      </c>
    </row>
    <row r="39" spans="1:11">
      <c r="A39" s="5">
        <v>5</v>
      </c>
      <c r="B39" s="5">
        <v>2160</v>
      </c>
      <c r="C39" s="6">
        <f t="shared" si="0"/>
        <v>23.809523809523807</v>
      </c>
    </row>
    <row r="40" spans="1:11">
      <c r="A40" s="5">
        <v>6</v>
      </c>
      <c r="B40" s="5">
        <v>2040</v>
      </c>
      <c r="C40" s="6">
        <f t="shared" si="0"/>
        <v>28.571428571428569</v>
      </c>
    </row>
    <row r="41" spans="1:11">
      <c r="A41" s="5">
        <v>7</v>
      </c>
      <c r="B41" s="5">
        <v>2000</v>
      </c>
      <c r="C41" s="6">
        <f t="shared" si="0"/>
        <v>33.333333333333329</v>
      </c>
    </row>
    <row r="42" spans="1:11">
      <c r="A42" s="5">
        <v>8</v>
      </c>
      <c r="B42" s="5">
        <v>1900</v>
      </c>
      <c r="C42" s="6">
        <f t="shared" si="0"/>
        <v>38.095238095238095</v>
      </c>
    </row>
    <row r="43" spans="1:11">
      <c r="A43" s="5">
        <v>9</v>
      </c>
      <c r="B43" s="5">
        <v>1850</v>
      </c>
      <c r="C43" s="6">
        <f t="shared" si="0"/>
        <v>42.857142857142854</v>
      </c>
    </row>
    <row r="44" spans="1:11">
      <c r="A44" s="5">
        <v>10</v>
      </c>
      <c r="B44" s="5">
        <v>1840</v>
      </c>
      <c r="C44" s="6">
        <f t="shared" si="0"/>
        <v>47.619047619047613</v>
      </c>
      <c r="G44" s="2"/>
      <c r="H44" s="2"/>
      <c r="I44" s="2"/>
      <c r="J44" s="2"/>
      <c r="K44" s="2"/>
    </row>
    <row r="45" spans="1:11">
      <c r="A45" s="5">
        <v>11</v>
      </c>
      <c r="B45" s="5">
        <v>1820</v>
      </c>
      <c r="C45" s="6">
        <f t="shared" si="0"/>
        <v>52.380952380952387</v>
      </c>
    </row>
    <row r="46" spans="1:11">
      <c r="A46" s="5">
        <v>12</v>
      </c>
      <c r="B46" s="5">
        <v>1710</v>
      </c>
      <c r="C46" s="6">
        <f t="shared" si="0"/>
        <v>57.142857142857139</v>
      </c>
    </row>
    <row r="47" spans="1:11">
      <c r="A47" s="5">
        <v>13</v>
      </c>
      <c r="B47" s="5">
        <v>1700</v>
      </c>
      <c r="C47" s="6">
        <f t="shared" si="0"/>
        <v>61.904761904761905</v>
      </c>
    </row>
    <row r="48" spans="1:11">
      <c r="A48" s="5">
        <v>14</v>
      </c>
      <c r="B48" s="5">
        <v>1680</v>
      </c>
      <c r="C48" s="6">
        <f t="shared" si="0"/>
        <v>66.666666666666657</v>
      </c>
    </row>
    <row r="49" spans="1:3">
      <c r="A49" s="5">
        <v>15</v>
      </c>
      <c r="B49" s="5">
        <v>1680</v>
      </c>
      <c r="C49" s="6">
        <f t="shared" si="0"/>
        <v>71.428571428571431</v>
      </c>
    </row>
    <row r="50" spans="1:3">
      <c r="A50" s="5">
        <v>16</v>
      </c>
      <c r="B50" s="5">
        <v>1480</v>
      </c>
      <c r="C50" s="6">
        <f t="shared" si="0"/>
        <v>76.19047619047619</v>
      </c>
    </row>
    <row r="51" spans="1:3">
      <c r="A51" s="5">
        <v>17</v>
      </c>
      <c r="B51" s="5">
        <v>1360</v>
      </c>
      <c r="C51" s="6">
        <f t="shared" si="0"/>
        <v>80.952380952380949</v>
      </c>
    </row>
    <row r="52" spans="1:3">
      <c r="A52" s="5">
        <v>18</v>
      </c>
      <c r="B52" s="5">
        <v>1250</v>
      </c>
      <c r="C52" s="6">
        <f t="shared" si="0"/>
        <v>85.714285714285708</v>
      </c>
    </row>
    <row r="53" spans="1:3">
      <c r="A53" s="5">
        <v>19</v>
      </c>
      <c r="B53" s="5">
        <v>1230</v>
      </c>
      <c r="C53" s="6">
        <f t="shared" si="0"/>
        <v>90.476190476190482</v>
      </c>
    </row>
    <row r="54" spans="1:3">
      <c r="A54" s="5">
        <v>20</v>
      </c>
      <c r="B54" s="5">
        <v>1020</v>
      </c>
      <c r="C54" s="6">
        <f t="shared" si="0"/>
        <v>95.238095238095227</v>
      </c>
    </row>
    <row r="55" spans="1:3">
      <c r="A55" s="3"/>
      <c r="B55" s="3"/>
      <c r="C55" s="15"/>
    </row>
    <row r="56" spans="1:3">
      <c r="A56" s="3"/>
      <c r="B56" s="3"/>
      <c r="C56" s="15"/>
    </row>
    <row r="57" spans="1:3">
      <c r="A57" s="3"/>
      <c r="B57" s="3"/>
      <c r="C57" s="15"/>
    </row>
    <row r="58" spans="1:3">
      <c r="A58" s="3"/>
      <c r="B58" s="3"/>
      <c r="C58" s="15"/>
    </row>
    <row r="59" spans="1:3">
      <c r="A59" s="3"/>
      <c r="B59" s="3"/>
      <c r="C59" s="15"/>
    </row>
    <row r="60" spans="1:3">
      <c r="A60" s="3"/>
      <c r="B60" s="3"/>
      <c r="C60" s="15"/>
    </row>
    <row r="61" spans="1:3">
      <c r="A61" s="3"/>
      <c r="B61" s="3"/>
      <c r="C61" s="15"/>
    </row>
    <row r="62" spans="1:3">
      <c r="A62" s="3"/>
      <c r="B62" s="3"/>
      <c r="C62" s="15"/>
    </row>
    <row r="65" spans="1:5">
      <c r="A65" s="2" t="s">
        <v>14</v>
      </c>
    </row>
    <row r="66" spans="1:5">
      <c r="B66" t="s">
        <v>30</v>
      </c>
    </row>
    <row r="67" spans="1:5">
      <c r="A67" s="5" t="s">
        <v>11</v>
      </c>
      <c r="B67" s="5" t="s">
        <v>12</v>
      </c>
      <c r="C67" s="5" t="s">
        <v>15</v>
      </c>
      <c r="D67" s="5" t="s">
        <v>16</v>
      </c>
      <c r="E67" s="5" t="s">
        <v>27</v>
      </c>
    </row>
    <row r="68" spans="1:5">
      <c r="A68" s="5">
        <v>1</v>
      </c>
      <c r="B68" s="5">
        <v>2370</v>
      </c>
      <c r="C68" s="5">
        <f>B68/$B$29</f>
        <v>1.3292204150308469</v>
      </c>
      <c r="D68" s="5">
        <f>(C68-1)^2</f>
        <v>0.10838608167308306</v>
      </c>
      <c r="E68" s="5">
        <f>(C68-1)^3</f>
        <v>3.5682910791979668E-2</v>
      </c>
    </row>
    <row r="69" spans="1:5">
      <c r="A69" s="5">
        <v>2</v>
      </c>
      <c r="B69" s="5">
        <v>2210</v>
      </c>
      <c r="C69" s="5">
        <f t="shared" ref="C69:C87" si="1">B69/$B$29</f>
        <v>1.2394840157038698</v>
      </c>
      <c r="D69" s="5">
        <f t="shared" ref="D69:D87" si="2">(C69-1)^2</f>
        <v>5.7352593777651353E-2</v>
      </c>
      <c r="E69" s="5">
        <f>(C69-1)^3</f>
        <v>1.3735029468904722E-2</v>
      </c>
    </row>
    <row r="70" spans="1:5">
      <c r="A70" s="5">
        <v>3</v>
      </c>
      <c r="B70" s="5">
        <v>2200</v>
      </c>
      <c r="C70" s="5">
        <f t="shared" si="1"/>
        <v>1.2338754907459337</v>
      </c>
      <c r="D70" s="5">
        <f t="shared" si="2"/>
        <v>5.4697745171651331E-2</v>
      </c>
      <c r="E70" s="5">
        <f>(C70-1)^3</f>
        <v>1.2792461994715981E-2</v>
      </c>
    </row>
    <row r="71" spans="1:5">
      <c r="A71" s="5">
        <v>4</v>
      </c>
      <c r="B71" s="5">
        <v>2160</v>
      </c>
      <c r="C71" s="5">
        <f t="shared" si="1"/>
        <v>1.2114413909141897</v>
      </c>
      <c r="D71" s="5">
        <f t="shared" si="2"/>
        <v>4.4707461791727174E-2</v>
      </c>
      <c r="E71" s="5">
        <f>(C71-1)^3</f>
        <v>9.4530079054857847E-3</v>
      </c>
    </row>
    <row r="72" spans="1:5">
      <c r="A72" s="5">
        <v>5</v>
      </c>
      <c r="B72" s="5">
        <v>2160</v>
      </c>
      <c r="C72" s="5">
        <f t="shared" si="1"/>
        <v>1.2114413909141897</v>
      </c>
      <c r="D72" s="5">
        <f t="shared" si="2"/>
        <v>4.4707461791727174E-2</v>
      </c>
      <c r="E72" s="5">
        <f>(C72-1)^3</f>
        <v>9.4530079054857847E-3</v>
      </c>
    </row>
    <row r="73" spans="1:5">
      <c r="A73" s="5">
        <v>6</v>
      </c>
      <c r="B73" s="5">
        <v>2040</v>
      </c>
      <c r="C73" s="5">
        <f t="shared" si="1"/>
        <v>1.1441390914189569</v>
      </c>
      <c r="D73" s="5">
        <f t="shared" si="2"/>
        <v>2.0776077675082404E-2</v>
      </c>
      <c r="E73" s="5">
        <f>(C73-1)^3</f>
        <v>2.9946449593360514E-3</v>
      </c>
    </row>
    <row r="74" spans="1:5">
      <c r="A74" s="5">
        <v>7</v>
      </c>
      <c r="B74" s="5">
        <v>2000</v>
      </c>
      <c r="C74" s="5">
        <f t="shared" si="1"/>
        <v>1.1217049915872126</v>
      </c>
      <c r="D74" s="5">
        <f t="shared" si="2"/>
        <v>1.4812104977243489E-2</v>
      </c>
      <c r="E74" s="5">
        <f>(C74-1)^3</f>
        <v>1.8027071116443287E-3</v>
      </c>
    </row>
    <row r="75" spans="1:5">
      <c r="A75" s="5">
        <v>8</v>
      </c>
      <c r="B75" s="5">
        <v>1900</v>
      </c>
      <c r="C75" s="5">
        <f t="shared" si="1"/>
        <v>1.0656197420078519</v>
      </c>
      <c r="D75" s="5">
        <f t="shared" si="2"/>
        <v>4.3059505411770461E-3</v>
      </c>
      <c r="E75" s="5">
        <f>(C75-1)^3</f>
        <v>2.8255536361060813E-4</v>
      </c>
    </row>
    <row r="76" spans="1:5">
      <c r="A76" s="5">
        <v>9</v>
      </c>
      <c r="B76" s="5">
        <v>1850</v>
      </c>
      <c r="C76" s="5">
        <f t="shared" si="1"/>
        <v>1.0375771172181716</v>
      </c>
      <c r="D76" s="5">
        <f t="shared" si="2"/>
        <v>1.4120397384282074E-3</v>
      </c>
      <c r="E76" s="5">
        <f>(C76-1)^3</f>
        <v>5.306038276763309E-5</v>
      </c>
    </row>
    <row r="77" spans="1:5">
      <c r="A77" s="5">
        <v>10</v>
      </c>
      <c r="B77" s="5">
        <v>1840</v>
      </c>
      <c r="C77" s="5">
        <f t="shared" si="1"/>
        <v>1.0319685922602355</v>
      </c>
      <c r="D77" s="5">
        <f t="shared" si="2"/>
        <v>1.0219908911011902E-3</v>
      </c>
      <c r="E77" s="5">
        <f>(C77-1)^3</f>
        <v>3.2671610091288706E-5</v>
      </c>
    </row>
    <row r="78" spans="1:5">
      <c r="A78" s="5">
        <v>11</v>
      </c>
      <c r="B78" s="5">
        <v>1820</v>
      </c>
      <c r="C78" s="5">
        <f t="shared" si="1"/>
        <v>1.0207515423443634</v>
      </c>
      <c r="D78" s="5">
        <f t="shared" si="2"/>
        <v>4.3062650966990652E-4</v>
      </c>
      <c r="E78" s="5">
        <f>(C78-1)^3</f>
        <v>8.9361642500204726E-6</v>
      </c>
    </row>
    <row r="79" spans="1:5">
      <c r="A79" s="5">
        <v>12</v>
      </c>
      <c r="B79" s="5">
        <v>1710</v>
      </c>
      <c r="C79" s="5">
        <f t="shared" si="1"/>
        <v>0.95905776780706675</v>
      </c>
      <c r="D79" s="5">
        <f t="shared" si="2"/>
        <v>1.6762663769400597E-3</v>
      </c>
      <c r="E79" s="5">
        <f>(C79-1)^3</f>
        <v>-6.8630087221886897E-5</v>
      </c>
    </row>
    <row r="80" spans="1:5">
      <c r="A80" s="5">
        <v>13</v>
      </c>
      <c r="B80" s="5">
        <v>1700</v>
      </c>
      <c r="C80" s="5">
        <f t="shared" si="1"/>
        <v>0.95344924284913068</v>
      </c>
      <c r="D80" s="5">
        <f t="shared" si="2"/>
        <v>2.1669729913192108E-3</v>
      </c>
      <c r="E80" s="5">
        <f>(C80-1)^3</f>
        <v>-1.0087423347139342E-4</v>
      </c>
    </row>
    <row r="81" spans="1:6">
      <c r="A81" s="5">
        <v>14</v>
      </c>
      <c r="B81" s="5">
        <v>1680</v>
      </c>
      <c r="C81" s="5">
        <f t="shared" si="1"/>
        <v>0.94223219293325855</v>
      </c>
      <c r="D81" s="5">
        <f t="shared" si="2"/>
        <v>3.3371195333002633E-3</v>
      </c>
      <c r="E81" s="5">
        <f>(C81-1)^3</f>
        <v>-1.9277807735834388E-4</v>
      </c>
    </row>
    <row r="82" spans="1:6">
      <c r="A82" s="5">
        <v>15</v>
      </c>
      <c r="B82" s="5">
        <v>1680</v>
      </c>
      <c r="C82" s="5">
        <f t="shared" si="1"/>
        <v>0.94223219293325855</v>
      </c>
      <c r="D82" s="5">
        <f t="shared" si="2"/>
        <v>3.3371195333002633E-3</v>
      </c>
      <c r="E82" s="5">
        <f>(C82-1)^3</f>
        <v>-1.9277807735834388E-4</v>
      </c>
    </row>
    <row r="83" spans="1:6">
      <c r="A83" s="5">
        <v>16</v>
      </c>
      <c r="B83" s="5">
        <v>1480</v>
      </c>
      <c r="C83" s="5">
        <f t="shared" si="1"/>
        <v>0.83006169377453731</v>
      </c>
      <c r="D83" s="5">
        <f t="shared" si="2"/>
        <v>2.8879027922779129E-2</v>
      </c>
      <c r="E83" s="5">
        <f>(C83-1)^3</f>
        <v>-4.9076530906349272E-3</v>
      </c>
    </row>
    <row r="84" spans="1:6">
      <c r="A84" s="5">
        <v>17</v>
      </c>
      <c r="B84" s="5">
        <v>1360</v>
      </c>
      <c r="C84" s="5">
        <f t="shared" si="1"/>
        <v>0.7627593942793045</v>
      </c>
      <c r="D84" s="5">
        <f t="shared" si="2"/>
        <v>5.6283105002722496E-2</v>
      </c>
      <c r="E84" s="5">
        <f>(C84-1)^3</f>
        <v>-1.3352637922687392E-2</v>
      </c>
    </row>
    <row r="85" spans="1:6">
      <c r="A85" s="5">
        <v>18</v>
      </c>
      <c r="B85" s="5">
        <v>1250</v>
      </c>
      <c r="C85" s="5">
        <f t="shared" si="1"/>
        <v>0.70106561974200787</v>
      </c>
      <c r="D85" s="5">
        <f t="shared" si="2"/>
        <v>8.9361763700229829E-2</v>
      </c>
      <c r="E85" s="5">
        <f>(C85-1)^3</f>
        <v>-2.6713303450489341E-2</v>
      </c>
    </row>
    <row r="86" spans="1:6">
      <c r="A86" s="5">
        <v>19</v>
      </c>
      <c r="B86" s="5">
        <v>1230</v>
      </c>
      <c r="C86" s="5">
        <f t="shared" si="1"/>
        <v>0.68984856982613574</v>
      </c>
      <c r="D86" s="5">
        <f t="shared" si="2"/>
        <v>9.6193909638893405E-2</v>
      </c>
      <c r="E86" s="5">
        <f>(C86-1)^3</f>
        <v>-2.9834678648518256E-2</v>
      </c>
    </row>
    <row r="87" spans="1:6">
      <c r="A87" s="5">
        <v>20</v>
      </c>
      <c r="B87" s="5">
        <v>1020</v>
      </c>
      <c r="C87" s="5">
        <f t="shared" si="1"/>
        <v>0.57206954570947843</v>
      </c>
      <c r="D87" s="5">
        <f t="shared" si="2"/>
        <v>0.18312447370929216</v>
      </c>
      <c r="E87" s="5">
        <f>(C87-1)^3</f>
        <v>-7.836453922613007E-2</v>
      </c>
    </row>
    <row r="88" spans="1:6" ht="15.75" thickBot="1">
      <c r="C88" s="10" t="s">
        <v>17</v>
      </c>
      <c r="D88" s="12">
        <f>SUM(D68:D87)</f>
        <v>0.81696989294731914</v>
      </c>
      <c r="E88" s="13">
        <f>SUM(E68:E87)</f>
        <v>-6.7436879155598095E-2</v>
      </c>
    </row>
    <row r="89" spans="1:6" ht="15.75" thickBot="1"/>
    <row r="90" spans="1:6" ht="15.75" thickBot="1">
      <c r="C90" s="8" t="s">
        <v>18</v>
      </c>
      <c r="D90" s="9">
        <f>(D88/19)^(0.5)</f>
        <v>0.20736059273227389</v>
      </c>
      <c r="E90" t="s">
        <v>26</v>
      </c>
      <c r="F90" s="7" t="s">
        <v>20</v>
      </c>
    </row>
    <row r="91" spans="1:6" ht="15.75" thickBot="1">
      <c r="C91" s="10" t="s">
        <v>19</v>
      </c>
      <c r="D91" s="11">
        <f>E88*20/(19*18*D90^3)</f>
        <v>-0.44230584301259862</v>
      </c>
      <c r="E91" t="s">
        <v>26</v>
      </c>
    </row>
    <row r="98" spans="1:5">
      <c r="A98" t="s">
        <v>21</v>
      </c>
    </row>
    <row r="99" spans="1:5">
      <c r="B99" t="s">
        <v>29</v>
      </c>
    </row>
    <row r="100" spans="1:5">
      <c r="A100" s="5" t="s">
        <v>22</v>
      </c>
      <c r="B100" s="5" t="s">
        <v>23</v>
      </c>
      <c r="C100" s="5" t="s">
        <v>24</v>
      </c>
      <c r="D100" s="5" t="s">
        <v>25</v>
      </c>
      <c r="E100" s="14" t="s">
        <v>28</v>
      </c>
    </row>
    <row r="101" spans="1:5">
      <c r="A101" s="5">
        <v>1</v>
      </c>
      <c r="B101" s="5">
        <v>1.52</v>
      </c>
      <c r="C101" s="5">
        <v>1.82</v>
      </c>
      <c r="D101" s="5">
        <f>(C101-B101)/10+B101</f>
        <v>1.55</v>
      </c>
      <c r="E101" s="5">
        <f>D101*$B$29</f>
        <v>2763.65</v>
      </c>
    </row>
    <row r="102" spans="1:5">
      <c r="A102" s="5">
        <v>3</v>
      </c>
      <c r="B102" s="5">
        <v>1.41</v>
      </c>
      <c r="C102" s="5">
        <v>1.64</v>
      </c>
      <c r="D102" s="5">
        <f t="shared" ref="D102:D117" si="3">(C102-B102)/10+B102</f>
        <v>1.4329999999999998</v>
      </c>
      <c r="E102" s="5">
        <f>D102*$B$29</f>
        <v>2555.0389999999998</v>
      </c>
    </row>
    <row r="103" spans="1:5">
      <c r="A103" s="5">
        <v>5</v>
      </c>
      <c r="B103" s="5">
        <v>1.35</v>
      </c>
      <c r="C103" s="5">
        <v>1.54</v>
      </c>
      <c r="D103" s="5">
        <f t="shared" si="3"/>
        <v>1.369</v>
      </c>
      <c r="E103" s="5">
        <f>D103*$B$29</f>
        <v>2440.9270000000001</v>
      </c>
    </row>
    <row r="104" spans="1:5">
      <c r="A104" s="5">
        <v>10</v>
      </c>
      <c r="B104" s="5">
        <v>1.26</v>
      </c>
      <c r="C104" s="5">
        <v>1.4</v>
      </c>
      <c r="D104" s="5">
        <f t="shared" si="3"/>
        <v>1.274</v>
      </c>
      <c r="E104" s="5">
        <f>D104*$B$29</f>
        <v>2271.5419999999999</v>
      </c>
    </row>
    <row r="105" spans="1:5">
      <c r="A105" s="5">
        <v>20</v>
      </c>
      <c r="B105" s="5">
        <v>1.1599999999999999</v>
      </c>
      <c r="C105" s="5">
        <v>1.24</v>
      </c>
      <c r="D105" s="5">
        <f t="shared" si="3"/>
        <v>1.1679999999999999</v>
      </c>
      <c r="E105" s="5">
        <f>D105*$B$29</f>
        <v>2082.5439999999999</v>
      </c>
    </row>
    <row r="106" spans="1:5">
      <c r="A106" s="5">
        <v>25</v>
      </c>
      <c r="B106" s="5">
        <v>1.1299999999999999</v>
      </c>
      <c r="C106" s="5">
        <v>1.18</v>
      </c>
      <c r="D106" s="5">
        <f t="shared" si="3"/>
        <v>1.1349999999999998</v>
      </c>
      <c r="E106" s="5">
        <f>D106*$B$29</f>
        <v>2023.7049999999997</v>
      </c>
    </row>
    <row r="107" spans="1:5">
      <c r="A107" s="5">
        <v>30</v>
      </c>
      <c r="B107" s="5">
        <v>1.0900000000000001</v>
      </c>
      <c r="C107" s="5">
        <v>1.1299999999999999</v>
      </c>
      <c r="D107" s="5">
        <f t="shared" si="3"/>
        <v>1.0940000000000001</v>
      </c>
      <c r="E107" s="5">
        <f>D107*$B$29</f>
        <v>1950.6020000000001</v>
      </c>
    </row>
    <row r="108" spans="1:5">
      <c r="A108" s="5">
        <v>40</v>
      </c>
      <c r="B108" s="5">
        <v>1.04</v>
      </c>
      <c r="C108" s="5">
        <v>1.05</v>
      </c>
      <c r="D108" s="5">
        <f t="shared" si="3"/>
        <v>1.0409999999999999</v>
      </c>
      <c r="E108" s="5">
        <f>D108*$B$29</f>
        <v>1856.1029999999998</v>
      </c>
    </row>
    <row r="109" spans="1:5">
      <c r="A109" s="5">
        <v>50</v>
      </c>
      <c r="B109" s="5">
        <v>0.99</v>
      </c>
      <c r="C109" s="5">
        <v>0.97</v>
      </c>
      <c r="D109" s="5">
        <f t="shared" si="3"/>
        <v>0.98799999999999999</v>
      </c>
      <c r="E109" s="5">
        <f>D109*$B$29</f>
        <v>1761.604</v>
      </c>
    </row>
    <row r="110" spans="1:5">
      <c r="A110" s="5">
        <v>60</v>
      </c>
      <c r="B110" s="5">
        <v>0.94</v>
      </c>
      <c r="C110" s="5">
        <v>0.9</v>
      </c>
      <c r="D110" s="5">
        <f t="shared" si="3"/>
        <v>0.93599999999999994</v>
      </c>
      <c r="E110" s="5">
        <f>D110*$B$29</f>
        <v>1668.8879999999999</v>
      </c>
    </row>
    <row r="111" spans="1:5">
      <c r="A111" s="5">
        <v>70</v>
      </c>
      <c r="B111" s="5">
        <v>0.89</v>
      </c>
      <c r="C111" s="5">
        <v>0.82</v>
      </c>
      <c r="D111" s="5">
        <f t="shared" si="3"/>
        <v>0.88300000000000001</v>
      </c>
      <c r="E111" s="5">
        <f>D111*$B$29</f>
        <v>1574.3890000000001</v>
      </c>
    </row>
    <row r="112" spans="1:5">
      <c r="A112" s="5">
        <v>75</v>
      </c>
      <c r="B112" s="5">
        <v>0.86</v>
      </c>
      <c r="C112" s="5">
        <v>0.78</v>
      </c>
      <c r="D112" s="5">
        <f t="shared" si="3"/>
        <v>0.85199999999999998</v>
      </c>
      <c r="E112" s="5">
        <f>D112*$B$29</f>
        <v>1519.116</v>
      </c>
    </row>
    <row r="113" spans="1:5">
      <c r="A113" s="5">
        <v>80</v>
      </c>
      <c r="B113" s="5">
        <v>0.83</v>
      </c>
      <c r="C113" s="5">
        <v>0.75</v>
      </c>
      <c r="D113" s="5">
        <f t="shared" si="3"/>
        <v>0.82199999999999995</v>
      </c>
      <c r="E113" s="5">
        <f>D113*$B$29</f>
        <v>1465.626</v>
      </c>
    </row>
    <row r="114" spans="1:5">
      <c r="A114" s="5">
        <v>90</v>
      </c>
      <c r="B114" s="5">
        <v>0.75</v>
      </c>
      <c r="C114" s="5">
        <v>0.64</v>
      </c>
      <c r="D114" s="5">
        <f t="shared" si="3"/>
        <v>0.73899999999999999</v>
      </c>
      <c r="E114" s="5">
        <f>D114*$B$29</f>
        <v>1317.6369999999999</v>
      </c>
    </row>
    <row r="115" spans="1:5">
      <c r="A115" s="5">
        <v>95</v>
      </c>
      <c r="B115" s="5">
        <v>0.7</v>
      </c>
      <c r="C115" s="5">
        <v>0.56000000000000005</v>
      </c>
      <c r="D115" s="5">
        <f t="shared" si="3"/>
        <v>0.68599999999999994</v>
      </c>
      <c r="E115" s="5">
        <f>D115*$B$29</f>
        <v>1223.1379999999999</v>
      </c>
    </row>
    <row r="116" spans="1:5">
      <c r="A116" s="5">
        <v>97</v>
      </c>
      <c r="B116" s="5">
        <v>0.66</v>
      </c>
      <c r="C116" s="5">
        <v>0.52</v>
      </c>
      <c r="D116" s="5">
        <f t="shared" si="3"/>
        <v>0.64600000000000002</v>
      </c>
      <c r="E116" s="5">
        <f>D116*$B$29</f>
        <v>1151.818</v>
      </c>
    </row>
    <row r="117" spans="1:5">
      <c r="A117" s="5">
        <v>99</v>
      </c>
      <c r="B117" s="5">
        <v>0.59</v>
      </c>
      <c r="C117" s="5">
        <v>0.44</v>
      </c>
      <c r="D117" s="5">
        <f t="shared" si="3"/>
        <v>0.57499999999999996</v>
      </c>
      <c r="E117" s="5">
        <f>D117*$B$29</f>
        <v>1025.2249999999999</v>
      </c>
    </row>
    <row r="120" spans="1:5">
      <c r="A120" t="s">
        <v>32</v>
      </c>
    </row>
    <row r="121" spans="1:5">
      <c r="A121" t="s">
        <v>34</v>
      </c>
    </row>
    <row r="122" spans="1:5">
      <c r="A122" t="s">
        <v>33</v>
      </c>
    </row>
    <row r="125" spans="1:5">
      <c r="A125" t="s">
        <v>35</v>
      </c>
    </row>
    <row r="126" spans="1:5">
      <c r="A126" t="s">
        <v>36</v>
      </c>
      <c r="C126" t="s">
        <v>22</v>
      </c>
    </row>
    <row r="127" spans="1:5">
      <c r="A127" t="s">
        <v>37</v>
      </c>
      <c r="C127" t="s">
        <v>41</v>
      </c>
    </row>
    <row r="128" spans="1:5">
      <c r="A128" t="s">
        <v>38</v>
      </c>
      <c r="C128" t="s">
        <v>42</v>
      </c>
    </row>
    <row r="129" spans="1:3">
      <c r="A129" t="s">
        <v>39</v>
      </c>
      <c r="C129" s="4" t="s">
        <v>43</v>
      </c>
    </row>
    <row r="130" spans="1:3">
      <c r="A130" t="s">
        <v>40</v>
      </c>
    </row>
  </sheetData>
  <sortState ref="B43:B62">
    <sortCondition descending="1" ref="B2"/>
  </sortState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Диаграммы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Диаграмма2</vt:lpstr>
      <vt:lpstr>Диаграмма111</vt:lpstr>
      <vt:lpstr>Диаграмма3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</dc:creator>
  <cp:lastModifiedBy>Ann</cp:lastModifiedBy>
  <cp:lastPrinted>2008-04-07T18:23:18Z</cp:lastPrinted>
  <dcterms:created xsi:type="dcterms:W3CDTF">2008-04-07T16:18:00Z</dcterms:created>
  <dcterms:modified xsi:type="dcterms:W3CDTF">2008-04-07T20:31:12Z</dcterms:modified>
</cp:coreProperties>
</file>